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mano\Desktop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I11" i="1"/>
  <c r="I10" i="1"/>
  <c r="I9" i="1"/>
  <c r="I8" i="1"/>
  <c r="I7" i="1"/>
  <c r="I6" i="1"/>
  <c r="I5" i="1"/>
  <c r="I4" i="1"/>
  <c r="I3" i="1"/>
  <c r="H12" i="1"/>
  <c r="C35" i="1"/>
  <c r="I12" i="1" l="1"/>
  <c r="C12" i="1"/>
  <c r="J10" i="1" l="1"/>
  <c r="G14" i="1"/>
  <c r="J3" i="1"/>
  <c r="J7" i="1"/>
  <c r="J5" i="1"/>
  <c r="J11" i="1"/>
  <c r="J9" i="1"/>
  <c r="J4" i="1"/>
  <c r="J6" i="1"/>
  <c r="J8" i="1"/>
  <c r="B19" i="1"/>
  <c r="B20" i="1"/>
  <c r="A18" i="1"/>
  <c r="A17" i="1"/>
  <c r="D12" i="1"/>
  <c r="E10" i="1" s="1"/>
  <c r="E3" i="1" l="1"/>
  <c r="E5" i="1"/>
  <c r="E7" i="1"/>
  <c r="E9" i="1"/>
  <c r="E11" i="1"/>
  <c r="E4" i="1"/>
  <c r="E6" i="1"/>
  <c r="E8" i="1"/>
  <c r="J12" i="1"/>
  <c r="G15" i="1" s="1"/>
  <c r="H20" i="1" s="1"/>
  <c r="E12" i="1" l="1"/>
  <c r="B15" i="1" s="1"/>
</calcChain>
</file>

<file path=xl/comments1.xml><?xml version="1.0" encoding="utf-8"?>
<comments xmlns="http://schemas.openxmlformats.org/spreadsheetml/2006/main">
  <authors>
    <author>Elsa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(0-mean)/SD
To compute the probability of NPV being positive (it means accepting the project)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Elsa:</t>
        </r>
        <r>
          <rPr>
            <sz val="9"/>
            <color indexed="81"/>
            <rFont val="Tahoma"/>
            <family val="2"/>
          </rPr>
          <t xml:space="preserve">
(40000-mean)/SD
To compute the probability of NPV being &gt;40000 (the value 40000 is selected who is doing the project evaluation; the frontier value 0, is a general rule to accept or reject the project, but this value 40000 can be decided by the investor). The same methodology to compute both probabilities but different interpretation.</t>
        </r>
      </text>
    </comment>
  </commentList>
</comments>
</file>

<file path=xl/sharedStrings.xml><?xml version="1.0" encoding="utf-8"?>
<sst xmlns="http://schemas.openxmlformats.org/spreadsheetml/2006/main" count="43" uniqueCount="28">
  <si>
    <t>BASE SCENARIO</t>
  </si>
  <si>
    <t>p</t>
  </si>
  <si>
    <t>P1</t>
  </si>
  <si>
    <t>P2</t>
  </si>
  <si>
    <t>P3</t>
  </si>
  <si>
    <t>P4</t>
  </si>
  <si>
    <t>O1</t>
  </si>
  <si>
    <t>O2</t>
  </si>
  <si>
    <t>O3</t>
  </si>
  <si>
    <t>O4</t>
  </si>
  <si>
    <t>NPV</t>
  </si>
  <si>
    <t>p x NPV</t>
  </si>
  <si>
    <r>
      <t>p x [NPV - E(NPV)]</t>
    </r>
    <r>
      <rPr>
        <vertAlign val="superscript"/>
        <sz val="11"/>
        <color theme="1"/>
        <rFont val="Calibri"/>
        <family val="2"/>
        <scheme val="minor"/>
      </rPr>
      <t>2</t>
    </r>
  </si>
  <si>
    <t>mean=</t>
  </si>
  <si>
    <t>SD=</t>
  </si>
  <si>
    <t>aprox</t>
  </si>
  <si>
    <t>EXAMPLE available in AQUILA and presented in class</t>
  </si>
  <si>
    <t>Using table znormal (available in AQUILA) The probability of NPV being &gt;0</t>
  </si>
  <si>
    <t>is 1-0.1423</t>
  </si>
  <si>
    <t>The probability of selecting the project (NPV&gt;0) is 85.77%.</t>
  </si>
  <si>
    <t>p x [NPV - E(NPV)]2</t>
  </si>
  <si>
    <t xml:space="preserve">TEST EXAMPLE of a possible answer (IMPORTANT: the scenarios are created by the student, consequently they are different among the different tests) </t>
  </si>
  <si>
    <t>Probability of being selected is p(NPV &gt;0) or, 1-p(NPV&lt;or = 0)</t>
  </si>
  <si>
    <t>p=probability</t>
  </si>
  <si>
    <t>With this scenario, consulting the ztable statistics</t>
  </si>
  <si>
    <t>(0-659)/640.6004995=</t>
  </si>
  <si>
    <t>1-0.1515=</t>
  </si>
  <si>
    <t>There is a probability of 84.85% of the NPV being positive and consequently a probability of the project being accepted.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</si>
</sst>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B05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FFC2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9" fontId="0" fillId="0" borderId="0" xfId="0" applyNumberFormat="1"/>
    <xf numFmtId="0" fontId="2" fillId="0" borderId="0" xfId="0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0" fontId="4" fillId="2" borderId="0" xfId="0" applyFont="1" applyFill="1"/>
    <xf numFmtId="0" fontId="7" fillId="0" borderId="0" xfId="0" applyFont="1"/>
    <xf numFmtId="3" fontId="7" fillId="0" borderId="0" xfId="0" applyNumberFormat="1" applyFont="1"/>
    <xf numFmtId="0" fontId="8" fillId="3" borderId="0" xfId="0" applyFont="1" applyFill="1"/>
    <xf numFmtId="3" fontId="9" fillId="3" borderId="0" xfId="0" applyNumberFormat="1" applyFont="1" applyFill="1"/>
    <xf numFmtId="9" fontId="8" fillId="3" borderId="0" xfId="0" applyNumberFormat="1" applyFont="1" applyFill="1"/>
    <xf numFmtId="3" fontId="8" fillId="3" borderId="0" xfId="0" applyNumberFormat="1" applyFont="1" applyFill="1"/>
    <xf numFmtId="3" fontId="10" fillId="3" borderId="0" xfId="0" applyNumberFormat="1" applyFont="1" applyFill="1"/>
    <xf numFmtId="0" fontId="4" fillId="4" borderId="0" xfId="0" applyFont="1" applyFill="1"/>
    <xf numFmtId="0" fontId="0" fillId="4" borderId="0" xfId="0" applyFill="1"/>
    <xf numFmtId="0" fontId="4" fillId="4" borderId="1" xfId="0" applyFont="1" applyFill="1" applyBorder="1"/>
    <xf numFmtId="0" fontId="0" fillId="0" borderId="1" xfId="0" applyBorder="1"/>
    <xf numFmtId="3" fontId="0" fillId="0" borderId="1" xfId="0" applyNumberFormat="1" applyBorder="1"/>
    <xf numFmtId="0" fontId="10" fillId="4" borderId="1" xfId="0" applyFont="1" applyFill="1" applyBorder="1"/>
    <xf numFmtId="0" fontId="10" fillId="4" borderId="0" xfId="0" applyFont="1" applyFill="1"/>
    <xf numFmtId="0" fontId="0" fillId="0" borderId="1" xfId="0" quotePrefix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FF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1130307</xdr:colOff>
      <xdr:row>36</xdr:row>
      <xdr:rowOff>35339</xdr:rowOff>
    </xdr:from>
    <xdr:to>
      <xdr:col>5</xdr:col>
      <xdr:colOff>904240</xdr:colOff>
      <xdr:row>48</xdr:row>
      <xdr:rowOff>61356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0307" y="6644419"/>
          <a:ext cx="4132573" cy="2220577"/>
        </a:xfrm>
        <a:prstGeom prst="rect">
          <a:avLst/>
        </a:prstGeom>
      </xdr:spPr>
    </xdr:pic>
    <xdr:clientData/>
  </xdr:twoCellAnchor>
  <xdr:twoCellAnchor editAs="oneCell">
    <xdr:from>
      <xdr:col>6</xdr:col>
      <xdr:colOff>655611</xdr:colOff>
      <xdr:row>22</xdr:row>
      <xdr:rowOff>5080</xdr:rowOff>
    </xdr:from>
    <xdr:to>
      <xdr:col>11</xdr:col>
      <xdr:colOff>571260</xdr:colOff>
      <xdr:row>31</xdr:row>
      <xdr:rowOff>178195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4051" y="4053840"/>
          <a:ext cx="3385289" cy="1819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35"/>
  <sheetViews>
    <sheetView tabSelected="1" topLeftCell="F1" zoomScale="150" zoomScaleNormal="150" workbookViewId="0">
      <selection activeCell="H22" sqref="H22"/>
    </sheetView>
  </sheetViews>
  <sheetFormatPr defaultRowHeight="15" x14ac:dyDescent="0.25"/>
  <cols>
    <col min="1" max="1" width="17.5703125" customWidth="1"/>
    <col min="2" max="2" width="10.7109375" bestFit="1" customWidth="1"/>
    <col min="4" max="4" width="9.140625" bestFit="1" customWidth="1"/>
    <col min="5" max="5" width="17.28515625" customWidth="1"/>
    <col min="6" max="6" width="13.7109375" style="17" bestFit="1" customWidth="1"/>
    <col min="7" max="7" width="12.7109375" bestFit="1" customWidth="1"/>
    <col min="10" max="10" width="11.28515625" bestFit="1" customWidth="1"/>
  </cols>
  <sheetData>
    <row r="1" spans="1:19" x14ac:dyDescent="0.25">
      <c r="A1" s="6" t="s">
        <v>16</v>
      </c>
      <c r="B1" s="6"/>
      <c r="C1" s="6"/>
      <c r="D1" s="6"/>
      <c r="F1" s="16" t="s">
        <v>21</v>
      </c>
      <c r="G1" s="14"/>
      <c r="H1" s="14"/>
      <c r="I1" s="14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ht="17.25" x14ac:dyDescent="0.25">
      <c r="B2" s="2" t="s">
        <v>10</v>
      </c>
      <c r="C2" t="s">
        <v>1</v>
      </c>
      <c r="D2" t="s">
        <v>11</v>
      </c>
      <c r="E2" t="s">
        <v>12</v>
      </c>
      <c r="G2" t="s">
        <v>10</v>
      </c>
      <c r="H2" t="s">
        <v>1</v>
      </c>
      <c r="I2" t="s">
        <v>11</v>
      </c>
      <c r="J2" t="s">
        <v>20</v>
      </c>
    </row>
    <row r="3" spans="1:19" x14ac:dyDescent="0.25">
      <c r="A3" t="s">
        <v>5</v>
      </c>
      <c r="B3" s="5">
        <v>-150000</v>
      </c>
      <c r="C3" s="1">
        <v>0.05</v>
      </c>
      <c r="D3" s="3">
        <v>-7500</v>
      </c>
      <c r="E3" s="3">
        <f>C3*(B3-$D$12)^2</f>
        <v>2626632000</v>
      </c>
      <c r="F3" s="18" t="s">
        <v>5</v>
      </c>
      <c r="G3">
        <v>-600</v>
      </c>
      <c r="H3">
        <v>0.05</v>
      </c>
      <c r="I3">
        <f>G3*H3</f>
        <v>-30</v>
      </c>
      <c r="J3">
        <f>H3*(G3-$I$12)^2</f>
        <v>79254.05</v>
      </c>
    </row>
    <row r="4" spans="1:19" x14ac:dyDescent="0.25">
      <c r="A4" t="s">
        <v>4</v>
      </c>
      <c r="B4" s="5">
        <v>-10000</v>
      </c>
      <c r="C4" s="1">
        <v>0.08</v>
      </c>
      <c r="D4" s="3">
        <v>-800</v>
      </c>
      <c r="E4" s="3">
        <f t="shared" ref="E4:E11" si="0">C4*(B4-$D$12)^2</f>
        <v>636531200</v>
      </c>
      <c r="F4" s="17" t="s">
        <v>4</v>
      </c>
      <c r="G4">
        <v>-400</v>
      </c>
      <c r="H4">
        <v>0.08</v>
      </c>
      <c r="I4">
        <f t="shared" ref="I4:I11" si="1">G4*H4</f>
        <v>-32</v>
      </c>
      <c r="J4">
        <f t="shared" ref="J4:J11" si="2">H4*(G4-$I$12)^2</f>
        <v>89718.48</v>
      </c>
    </row>
    <row r="5" spans="1:19" x14ac:dyDescent="0.25">
      <c r="A5" t="s">
        <v>3</v>
      </c>
      <c r="B5" s="5">
        <v>10000</v>
      </c>
      <c r="C5" s="1">
        <v>0.1</v>
      </c>
      <c r="D5" s="3">
        <v>1000</v>
      </c>
      <c r="E5" s="3">
        <f t="shared" si="0"/>
        <v>478864000</v>
      </c>
      <c r="F5" s="17" t="s">
        <v>3</v>
      </c>
      <c r="G5">
        <v>-200</v>
      </c>
      <c r="H5">
        <v>0.09</v>
      </c>
      <c r="I5">
        <f t="shared" si="1"/>
        <v>-18</v>
      </c>
      <c r="J5">
        <f t="shared" si="2"/>
        <v>66409.289999999994</v>
      </c>
    </row>
    <row r="6" spans="1:19" x14ac:dyDescent="0.25">
      <c r="A6" t="s">
        <v>2</v>
      </c>
      <c r="B6" s="5">
        <v>75000</v>
      </c>
      <c r="C6" s="1">
        <v>0.12</v>
      </c>
      <c r="D6" s="3">
        <v>9000</v>
      </c>
      <c r="E6" s="3">
        <f t="shared" si="0"/>
        <v>2116800</v>
      </c>
      <c r="F6" s="17" t="s">
        <v>2</v>
      </c>
      <c r="G6">
        <v>400</v>
      </c>
      <c r="H6">
        <v>0.12</v>
      </c>
      <c r="I6">
        <f t="shared" si="1"/>
        <v>48</v>
      </c>
      <c r="J6">
        <f t="shared" si="2"/>
        <v>8049.7199999999993</v>
      </c>
    </row>
    <row r="7" spans="1:19" x14ac:dyDescent="0.25">
      <c r="A7" s="9" t="s">
        <v>0</v>
      </c>
      <c r="B7" s="10">
        <v>100000</v>
      </c>
      <c r="C7" s="11">
        <v>0.35</v>
      </c>
      <c r="D7" s="12">
        <v>35000</v>
      </c>
      <c r="E7" s="13">
        <f t="shared" si="0"/>
        <v>151424000</v>
      </c>
      <c r="F7" s="19" t="s">
        <v>0</v>
      </c>
      <c r="G7" s="20">
        <v>800</v>
      </c>
      <c r="H7" s="20">
        <v>0.32</v>
      </c>
      <c r="I7" s="20">
        <f t="shared" si="1"/>
        <v>256</v>
      </c>
      <c r="J7" s="20">
        <f t="shared" si="2"/>
        <v>6361.92</v>
      </c>
    </row>
    <row r="8" spans="1:19" x14ac:dyDescent="0.25">
      <c r="A8" t="s">
        <v>6</v>
      </c>
      <c r="B8" s="5">
        <v>115000</v>
      </c>
      <c r="C8" s="1">
        <v>0.15</v>
      </c>
      <c r="D8" s="3">
        <v>17250</v>
      </c>
      <c r="E8" s="3">
        <f t="shared" si="0"/>
        <v>192246000</v>
      </c>
      <c r="F8" s="17" t="s">
        <v>6</v>
      </c>
      <c r="G8">
        <v>1000</v>
      </c>
      <c r="H8">
        <v>0.13</v>
      </c>
      <c r="I8">
        <f t="shared" si="1"/>
        <v>130</v>
      </c>
      <c r="J8">
        <f t="shared" si="2"/>
        <v>15116.53</v>
      </c>
    </row>
    <row r="9" spans="1:19" x14ac:dyDescent="0.25">
      <c r="A9" t="s">
        <v>7</v>
      </c>
      <c r="B9" s="5">
        <v>150000</v>
      </c>
      <c r="C9" s="1">
        <v>0.09</v>
      </c>
      <c r="D9" s="3">
        <v>13500</v>
      </c>
      <c r="E9" s="3">
        <f t="shared" si="0"/>
        <v>451137600</v>
      </c>
      <c r="F9" s="17" t="s">
        <v>7</v>
      </c>
      <c r="G9">
        <v>1250</v>
      </c>
      <c r="H9">
        <v>0.1</v>
      </c>
      <c r="I9">
        <f t="shared" si="1"/>
        <v>125</v>
      </c>
      <c r="J9">
        <f t="shared" si="2"/>
        <v>34928.1</v>
      </c>
    </row>
    <row r="10" spans="1:19" x14ac:dyDescent="0.25">
      <c r="A10" t="s">
        <v>8</v>
      </c>
      <c r="B10" s="5">
        <v>175000</v>
      </c>
      <c r="C10" s="1">
        <v>0.05</v>
      </c>
      <c r="D10" s="3">
        <v>8750</v>
      </c>
      <c r="E10" s="3">
        <f t="shared" si="0"/>
        <v>458882000</v>
      </c>
      <c r="F10" s="17" t="s">
        <v>8</v>
      </c>
      <c r="G10">
        <v>1500</v>
      </c>
      <c r="H10">
        <v>0.08</v>
      </c>
      <c r="I10">
        <f t="shared" si="1"/>
        <v>120</v>
      </c>
      <c r="J10">
        <f t="shared" si="2"/>
        <v>56582.48</v>
      </c>
    </row>
    <row r="11" spans="1:19" x14ac:dyDescent="0.25">
      <c r="A11" t="s">
        <v>9</v>
      </c>
      <c r="B11" s="5">
        <v>300000</v>
      </c>
      <c r="C11" s="1">
        <v>0.01</v>
      </c>
      <c r="D11" s="3">
        <v>3000</v>
      </c>
      <c r="E11" s="3">
        <f t="shared" si="0"/>
        <v>487526400</v>
      </c>
      <c r="F11" s="17" t="s">
        <v>9</v>
      </c>
      <c r="G11">
        <v>2000</v>
      </c>
      <c r="H11">
        <v>0.03</v>
      </c>
      <c r="I11">
        <f t="shared" si="1"/>
        <v>60</v>
      </c>
      <c r="J11">
        <f t="shared" si="2"/>
        <v>53948.43</v>
      </c>
    </row>
    <row r="12" spans="1:19" x14ac:dyDescent="0.25">
      <c r="C12" s="1">
        <f>SUM(C3:C11)</f>
        <v>1</v>
      </c>
      <c r="D12" s="4">
        <f>D3+D4+D5+D6+D7+D8+D9+D10+D11</f>
        <v>79200</v>
      </c>
      <c r="E12" s="4">
        <f>E3+E4+E5+E6+E7+E8+E9+E10+E11</f>
        <v>5485360000</v>
      </c>
      <c r="H12">
        <f>SUM(H3:H11)</f>
        <v>0.99999999999999989</v>
      </c>
      <c r="I12">
        <f>I3+I4+I5+I6+I7+I8+I9+I10+I11</f>
        <v>659</v>
      </c>
      <c r="J12">
        <f>J3+J4+J5+J6+J7+J8+J9+J10+J11</f>
        <v>410369</v>
      </c>
    </row>
    <row r="13" spans="1:19" x14ac:dyDescent="0.25">
      <c r="G13" s="3"/>
    </row>
    <row r="14" spans="1:19" x14ac:dyDescent="0.25">
      <c r="A14" s="7" t="s">
        <v>13</v>
      </c>
      <c r="B14" s="8">
        <v>79200</v>
      </c>
      <c r="F14" s="17" t="s">
        <v>13</v>
      </c>
      <c r="G14">
        <f>I12</f>
        <v>659</v>
      </c>
    </row>
    <row r="15" spans="1:19" x14ac:dyDescent="0.25">
      <c r="A15" s="7" t="s">
        <v>14</v>
      </c>
      <c r="B15" s="7">
        <f>(E12)^(1/2)</f>
        <v>74063.216241262431</v>
      </c>
      <c r="F15" s="17" t="s">
        <v>14</v>
      </c>
      <c r="G15">
        <f>(J12)^(1/2)</f>
        <v>640.60049953149428</v>
      </c>
    </row>
    <row r="17" spans="1:8" x14ac:dyDescent="0.25">
      <c r="A17">
        <f>(0-79200)/74063</f>
        <v>-1.0693598693004605</v>
      </c>
      <c r="B17">
        <v>-1.07</v>
      </c>
      <c r="C17" t="s">
        <v>15</v>
      </c>
      <c r="F17" s="17" t="s">
        <v>22</v>
      </c>
    </row>
    <row r="18" spans="1:8" x14ac:dyDescent="0.25">
      <c r="A18">
        <f>(40000-79200)/74063</f>
        <v>-0.52927912722952086</v>
      </c>
      <c r="B18">
        <v>-0.53</v>
      </c>
      <c r="C18" t="s">
        <v>15</v>
      </c>
      <c r="F18" s="17" t="s">
        <v>23</v>
      </c>
    </row>
    <row r="19" spans="1:8" x14ac:dyDescent="0.25">
      <c r="B19">
        <f>1-0.1423</f>
        <v>0.85770000000000002</v>
      </c>
      <c r="F19" s="17" t="s">
        <v>24</v>
      </c>
    </row>
    <row r="20" spans="1:8" x14ac:dyDescent="0.25">
      <c r="B20">
        <f>1-0.2981</f>
        <v>0.70189999999999997</v>
      </c>
      <c r="F20" s="21" t="s">
        <v>25</v>
      </c>
      <c r="H20">
        <f>(0-I12)/G15</f>
        <v>-1.0287222699357279</v>
      </c>
    </row>
    <row r="21" spans="1:8" x14ac:dyDescent="0.25">
      <c r="F21" s="21" t="s">
        <v>26</v>
      </c>
      <c r="G21">
        <f>1-0.1515</f>
        <v>0.84850000000000003</v>
      </c>
      <c r="H21" t="s">
        <v>27</v>
      </c>
    </row>
    <row r="34" spans="2:4" x14ac:dyDescent="0.25">
      <c r="B34" t="s">
        <v>17</v>
      </c>
    </row>
    <row r="35" spans="2:4" x14ac:dyDescent="0.25">
      <c r="B35" t="s">
        <v>18</v>
      </c>
      <c r="C35">
        <f>1-0.1423</f>
        <v>0.85770000000000002</v>
      </c>
      <c r="D35" t="s">
        <v>19</v>
      </c>
    </row>
  </sheetData>
  <pageMargins left="0.7" right="0.7" top="0.75" bottom="0.75" header="0.3" footer="0.3"/>
  <pageSetup paperSize="9" scale="97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Elsa Maria Fontainha</cp:lastModifiedBy>
  <cp:lastPrinted>2016-04-27T16:58:05Z</cp:lastPrinted>
  <dcterms:created xsi:type="dcterms:W3CDTF">2015-05-13T14:11:56Z</dcterms:created>
  <dcterms:modified xsi:type="dcterms:W3CDTF">2018-02-19T10:48:50Z</dcterms:modified>
</cp:coreProperties>
</file>